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MyFiles\CALIFORNIA WATER\SAN DIEGO LAFCO\MY WORK PRODUCTS\RELIABILITY REPORT\"/>
    </mc:Choice>
  </mc:AlternateContent>
  <xr:revisionPtr revIDLastSave="0" documentId="13_ncr:1_{FBD338A9-1304-4C72-8DD6-7931AF8C48B0}" xr6:coauthVersionLast="46" xr6:coauthVersionMax="46" xr10:uidLastSave="{00000000-0000-0000-0000-000000000000}"/>
  <bookViews>
    <workbookView xWindow="-120" yWindow="-120" windowWidth="19440" windowHeight="15000" activeTab="2" xr2:uid="{A907F8EE-B921-45D9-B262-F5667D4F0786}"/>
  </bookViews>
  <sheets>
    <sheet name="DEMAND" sheetId="1" r:id="rId1"/>
    <sheet name="SUPPLY" sheetId="2" r:id="rId2"/>
    <sheet name="SUPPLEMENT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1" l="1"/>
  <c r="E24" i="1"/>
  <c r="D24" i="1"/>
  <c r="D28" i="1" s="1"/>
  <c r="C24" i="1"/>
  <c r="F14" i="3"/>
  <c r="E14" i="3"/>
  <c r="D14" i="3"/>
  <c r="C14" i="3"/>
  <c r="F11" i="3"/>
  <c r="E11" i="3"/>
  <c r="D11" i="3"/>
  <c r="C11" i="3"/>
  <c r="F33" i="1"/>
  <c r="F37" i="1" s="1"/>
  <c r="F32" i="1"/>
  <c r="F36" i="1" s="1"/>
  <c r="E33" i="1"/>
  <c r="E37" i="1" s="1"/>
  <c r="E32" i="1"/>
  <c r="E36" i="1" s="1"/>
  <c r="F29" i="1"/>
  <c r="F28" i="1"/>
  <c r="E28" i="1"/>
  <c r="C28" i="1"/>
  <c r="F25" i="1"/>
  <c r="E25" i="1"/>
  <c r="E29" i="1" s="1"/>
  <c r="D25" i="1"/>
  <c r="D29" i="1" s="1"/>
  <c r="C25" i="1"/>
  <c r="C29" i="1" s="1"/>
  <c r="F40" i="2"/>
  <c r="F39" i="2"/>
  <c r="E40" i="2"/>
  <c r="E39" i="2"/>
  <c r="C40" i="2"/>
  <c r="C39" i="2"/>
  <c r="B40" i="2"/>
  <c r="B39" i="2"/>
  <c r="I22" i="2"/>
  <c r="H22" i="2"/>
  <c r="F22" i="2"/>
  <c r="E22" i="2"/>
  <c r="C22" i="2"/>
  <c r="B22" i="2"/>
  <c r="I20" i="2"/>
  <c r="H20" i="2"/>
  <c r="F20" i="2"/>
  <c r="E20" i="2"/>
  <c r="C20" i="2"/>
  <c r="B20" i="2"/>
  <c r="F30" i="2"/>
  <c r="F35" i="2" s="1"/>
  <c r="E30" i="2"/>
  <c r="E36" i="2" s="1"/>
  <c r="C30" i="2"/>
  <c r="C36" i="2" s="1"/>
  <c r="B30" i="2"/>
  <c r="B36" i="2" s="1"/>
  <c r="C35" i="2" l="1"/>
  <c r="E35" i="2"/>
  <c r="F36" i="2"/>
  <c r="B35" i="2"/>
  <c r="F15" i="2"/>
  <c r="E15" i="2"/>
  <c r="I12" i="2"/>
  <c r="I15" i="2" s="1"/>
  <c r="H12" i="2"/>
  <c r="H15" i="2" s="1"/>
  <c r="C15" i="2"/>
  <c r="B15" i="2"/>
  <c r="D9" i="1"/>
  <c r="C9" i="1"/>
</calcChain>
</file>

<file path=xl/sharedStrings.xml><?xml version="1.0" encoding="utf-8"?>
<sst xmlns="http://schemas.openxmlformats.org/spreadsheetml/2006/main" count="132" uniqueCount="94">
  <si>
    <t>ITEM</t>
  </si>
  <si>
    <t>DATA SOURCE</t>
  </si>
  <si>
    <t>SDCWA TOTAL DEMAND</t>
  </si>
  <si>
    <t>Regional Baseline Demand</t>
  </si>
  <si>
    <t>Additional Conservation</t>
  </si>
  <si>
    <t>NORMAL YEAR</t>
  </si>
  <si>
    <t>SINGLE DRY YEAR DEMAND</t>
  </si>
  <si>
    <t>MULTIPLE DRY YEAR DEMAND</t>
  </si>
  <si>
    <t>DEMAND WITH CONSERVATION</t>
  </si>
  <si>
    <t>Draft 2020 UWMP</t>
  </si>
  <si>
    <t>SDCWA SUPPLY - non-COLORADO RIVER</t>
  </si>
  <si>
    <t>Member Agency Supplies</t>
  </si>
  <si>
    <t>Carlsbad Desal Plant</t>
  </si>
  <si>
    <t xml:space="preserve">Surface water </t>
  </si>
  <si>
    <t>Water Recycling</t>
  </si>
  <si>
    <t>Seawater Desal</t>
  </si>
  <si>
    <t>Potable Reuse</t>
  </si>
  <si>
    <t>Groundwater</t>
  </si>
  <si>
    <t>Groundwater Recovery</t>
  </si>
  <si>
    <t>San Luis Rey Water Transfers</t>
  </si>
  <si>
    <t>SINGLE DRY YEAR</t>
  </si>
  <si>
    <t>MULTIPLE DRY YEAR</t>
  </si>
  <si>
    <t>SDCWA RELIABILITY - SUPPLY (af/yr)</t>
  </si>
  <si>
    <t>TOTAL excluding Colorado River supply</t>
  </si>
  <si>
    <t>SCENARIO B</t>
  </si>
  <si>
    <t>SCENARIO D</t>
  </si>
  <si>
    <t>Recycling Total</t>
  </si>
  <si>
    <t>Surface water - median year</t>
  </si>
  <si>
    <t>Surface water - 5-percentile year</t>
  </si>
  <si>
    <t xml:space="preserve">     Median Year</t>
  </si>
  <si>
    <t xml:space="preserve">     5-percentile year</t>
  </si>
  <si>
    <t xml:space="preserve">        Subtotal</t>
  </si>
  <si>
    <t>COLORADO RIVER</t>
  </si>
  <si>
    <t>IID Water Transfer</t>
  </si>
  <si>
    <t>ACC and CC Lining Projects</t>
  </si>
  <si>
    <t>Total Colorado River</t>
  </si>
  <si>
    <t>TOTAL SUPPLY OTHER THAN FROM MWD</t>
  </si>
  <si>
    <t>TOTAL including Colorado River supply</t>
  </si>
  <si>
    <t>Tables 5-6,  9-2, 9-2</t>
  </si>
  <si>
    <t>Tables 5-2, 9-2, 9-3</t>
  </si>
  <si>
    <t>Tables 5-7, 9-2, 9-3</t>
  </si>
  <si>
    <t>Table 2-2</t>
  </si>
  <si>
    <t>Table 2-3</t>
  </si>
  <si>
    <t>Table 2-4</t>
  </si>
  <si>
    <t>Table 9-2</t>
  </si>
  <si>
    <t>Tables 9-4, 9-5</t>
  </si>
  <si>
    <t>Tables 5-6, 9-2, 9-4, 9-5</t>
  </si>
  <si>
    <t>p. 5-41, Tables 9-2, 9-4, 9-5</t>
  </si>
  <si>
    <t>Tables 5-3, 9-2, 9-4, 9-5</t>
  </si>
  <si>
    <t>Tables 5-8, 9-2, 9-4, 9-5</t>
  </si>
  <si>
    <t>Tables 9-1, 9-2, 9-4, 9-5</t>
  </si>
  <si>
    <t>SDCWA RELIABILITY (af/yr)</t>
  </si>
  <si>
    <t>SDCWA DEMAND</t>
  </si>
  <si>
    <t>SDCWA SUPPLY</t>
  </si>
  <si>
    <t>Median year</t>
  </si>
  <si>
    <t>95-percentile (high) year</t>
  </si>
  <si>
    <t>5-percentile (low) year</t>
  </si>
  <si>
    <t>Median year demand, 5-percentile supply</t>
  </si>
  <si>
    <t>Median year demand &amp; supply</t>
  </si>
  <si>
    <t xml:space="preserve"> </t>
  </si>
  <si>
    <t>DEMAND ON MWD AS % OF TOTAL DEMAND</t>
  </si>
  <si>
    <t>SDCWA NET DEMAND ON MWD - IRP DATA</t>
  </si>
  <si>
    <t>SDCWA NET DEMAND ON MWD - UWMP DATA</t>
  </si>
  <si>
    <t>Multiple dry year demand, median supply</t>
  </si>
  <si>
    <t>Multiple dry year demand, 5-percentile supply</t>
  </si>
  <si>
    <t>FROM SDCWA UWMP</t>
  </si>
  <si>
    <t>FROM MWD IRP</t>
  </si>
  <si>
    <t xml:space="preserve">SDCWA SUPPLY - non-COLORADO RIVER </t>
  </si>
  <si>
    <t>NET DEMAND ON  MWD AS % OF TOTAL DEMAND</t>
  </si>
  <si>
    <t xml:space="preserve">  </t>
  </si>
  <si>
    <t>NOTES</t>
  </si>
  <si>
    <t>From Demand worksheet</t>
  </si>
  <si>
    <t>A</t>
  </si>
  <si>
    <t>B</t>
  </si>
  <si>
    <t>From supply spreadsheet</t>
  </si>
  <si>
    <t>C</t>
  </si>
  <si>
    <t>D</t>
  </si>
  <si>
    <t xml:space="preserve"> = C/A</t>
  </si>
  <si>
    <t xml:space="preserve"> = A - B</t>
  </si>
  <si>
    <t>SDCWA NET DEMAND ON MWD - ABSENT IMPORTED COLORADO RIVER SUPPLY</t>
  </si>
  <si>
    <t>SDCWA LOCAL SUPPLY - EXCLUDING IMPORTED COLORADO RIVER SUPPLY</t>
  </si>
  <si>
    <t>E</t>
  </si>
  <si>
    <t>F</t>
  </si>
  <si>
    <t>G</t>
  </si>
  <si>
    <t>H</t>
  </si>
  <si>
    <t xml:space="preserve"> = B - C</t>
  </si>
  <si>
    <t xml:space="preserve"> = B - D</t>
  </si>
  <si>
    <t xml:space="preserve"> = E/C</t>
  </si>
  <si>
    <t xml:space="preserve"> = F/C</t>
  </si>
  <si>
    <t xml:space="preserve"> = G//A</t>
  </si>
  <si>
    <t xml:space="preserve"> = H/A</t>
  </si>
  <si>
    <t xml:space="preserve"> = A - C</t>
  </si>
  <si>
    <t xml:space="preserve"> = A - D</t>
  </si>
  <si>
    <t>IF SDCWA DID NOT HAVE IMPORTED COLORADO RIVER WATER (USING IRP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</si>
</sst>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3" fontId="0" fillId="0" borderId="0" xfId="0" applyNumberFormat="1"/>
    <xf numFmtId="9" fontId="1" fillId="0" borderId="0" xfId="0" applyNumberFormat="1" applyFont="1"/>
    <xf numFmtId="0" fontId="0" fillId="0" borderId="0" xfId="0" applyFont="1"/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9" fontId="0" fillId="0" borderId="0" xfId="0" applyNumberFormat="1" applyFont="1"/>
    <xf numFmtId="164" fontId="0" fillId="0" borderId="0" xfId="0" applyNumberFormat="1"/>
    <xf numFmtId="0" fontId="3" fillId="0" borderId="0" xfId="0" applyFont="1"/>
    <xf numFmtId="3" fontId="1" fillId="0" borderId="0" xfId="0" applyNumberFormat="1" applyFont="1" applyAlignment="1">
      <alignment horizontal="centerContinuous"/>
    </xf>
    <xf numFmtId="0" fontId="0" fillId="0" borderId="0" xfId="0" applyAlignment="1">
      <alignment horizontal="center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8E151-617D-4823-98C4-21FDB66E74B0}">
  <dimension ref="A1:G43"/>
  <sheetViews>
    <sheetView workbookViewId="0">
      <selection activeCell="F37" sqref="F37"/>
    </sheetView>
  </sheetViews>
  <sheetFormatPr defaultRowHeight="15" x14ac:dyDescent="0.25"/>
  <cols>
    <col min="1" max="1" width="5.140625" customWidth="1"/>
    <col min="2" max="2" width="46.42578125" customWidth="1"/>
    <col min="3" max="3" width="11.140625" customWidth="1"/>
    <col min="4" max="4" width="12.5703125" customWidth="1"/>
    <col min="5" max="5" width="13.140625" customWidth="1"/>
    <col min="6" max="6" width="12.28515625" customWidth="1"/>
    <col min="7" max="7" width="18.42578125" customWidth="1"/>
  </cols>
  <sheetData>
    <row r="1" spans="1:7" ht="18.75" x14ac:dyDescent="0.3">
      <c r="A1" s="2" t="s">
        <v>51</v>
      </c>
    </row>
    <row r="3" spans="1:7" x14ac:dyDescent="0.25">
      <c r="B3" s="3" t="s">
        <v>0</v>
      </c>
      <c r="C3" s="3">
        <v>2030</v>
      </c>
      <c r="D3" s="3">
        <v>2035</v>
      </c>
      <c r="E3" s="3"/>
      <c r="F3" s="3"/>
      <c r="G3" s="3" t="s">
        <v>1</v>
      </c>
    </row>
    <row r="4" spans="1:7" ht="15.75" x14ac:dyDescent="0.25">
      <c r="B4" s="11" t="s">
        <v>65</v>
      </c>
    </row>
    <row r="5" spans="1:7" x14ac:dyDescent="0.25">
      <c r="B5" s="1" t="s">
        <v>2</v>
      </c>
      <c r="G5" t="s">
        <v>9</v>
      </c>
    </row>
    <row r="6" spans="1:7" x14ac:dyDescent="0.25">
      <c r="B6" s="1" t="s">
        <v>5</v>
      </c>
    </row>
    <row r="7" spans="1:7" x14ac:dyDescent="0.25">
      <c r="B7" t="s">
        <v>3</v>
      </c>
      <c r="C7" s="4">
        <v>650211</v>
      </c>
      <c r="D7" s="4">
        <v>676537</v>
      </c>
      <c r="E7" s="4"/>
      <c r="F7" s="4"/>
      <c r="G7" t="s">
        <v>41</v>
      </c>
    </row>
    <row r="8" spans="1:7" x14ac:dyDescent="0.25">
      <c r="B8" t="s">
        <v>4</v>
      </c>
      <c r="C8" s="4">
        <v>66946</v>
      </c>
      <c r="D8" s="4">
        <v>73047</v>
      </c>
      <c r="E8" s="4"/>
      <c r="F8" s="4"/>
      <c r="G8" t="s">
        <v>42</v>
      </c>
    </row>
    <row r="9" spans="1:7" x14ac:dyDescent="0.25">
      <c r="B9" s="1" t="s">
        <v>8</v>
      </c>
      <c r="C9" s="4">
        <f>+C7-C8</f>
        <v>583265</v>
      </c>
      <c r="D9" s="4">
        <f>+D7-D8</f>
        <v>603490</v>
      </c>
      <c r="E9" s="4"/>
      <c r="F9" s="4"/>
      <c r="G9" t="s">
        <v>43</v>
      </c>
    </row>
    <row r="10" spans="1:7" x14ac:dyDescent="0.25">
      <c r="C10" s="4"/>
      <c r="D10" s="4"/>
      <c r="E10" s="4"/>
      <c r="F10" s="4"/>
    </row>
    <row r="11" spans="1:7" x14ac:dyDescent="0.25">
      <c r="A11" s="13"/>
      <c r="B11" s="1" t="s">
        <v>6</v>
      </c>
      <c r="C11" s="4">
        <v>623788</v>
      </c>
      <c r="D11" s="4">
        <v>644207</v>
      </c>
      <c r="E11" s="4"/>
      <c r="F11" s="4"/>
      <c r="G11" t="s">
        <v>44</v>
      </c>
    </row>
    <row r="12" spans="1:7" x14ac:dyDescent="0.25">
      <c r="A12" s="13" t="s">
        <v>72</v>
      </c>
      <c r="B12" s="1" t="s">
        <v>7</v>
      </c>
      <c r="C12" s="4">
        <v>632392</v>
      </c>
      <c r="D12" s="4">
        <v>655606</v>
      </c>
      <c r="E12" s="4"/>
      <c r="F12" s="4"/>
      <c r="G12" t="s">
        <v>45</v>
      </c>
    </row>
    <row r="13" spans="1:7" x14ac:dyDescent="0.25">
      <c r="A13" s="13"/>
    </row>
    <row r="14" spans="1:7" ht="15.75" x14ac:dyDescent="0.25">
      <c r="A14" s="13"/>
      <c r="B14" s="11" t="s">
        <v>66</v>
      </c>
      <c r="C14" s="12" t="s">
        <v>24</v>
      </c>
      <c r="D14" s="12"/>
      <c r="E14" s="12" t="s">
        <v>25</v>
      </c>
      <c r="F14" s="12"/>
    </row>
    <row r="15" spans="1:7" x14ac:dyDescent="0.25">
      <c r="A15" s="13"/>
      <c r="B15" s="1" t="s">
        <v>52</v>
      </c>
      <c r="C15" s="3">
        <v>2030</v>
      </c>
      <c r="D15" s="3">
        <v>2035</v>
      </c>
      <c r="E15" s="3">
        <v>2030</v>
      </c>
      <c r="F15" s="3">
        <v>2035</v>
      </c>
    </row>
    <row r="16" spans="1:7" x14ac:dyDescent="0.25">
      <c r="A16" s="13" t="s">
        <v>73</v>
      </c>
      <c r="B16" s="6" t="s">
        <v>54</v>
      </c>
      <c r="C16" s="4">
        <v>690986</v>
      </c>
      <c r="D16" s="4">
        <v>706277</v>
      </c>
      <c r="E16" s="4">
        <v>689520</v>
      </c>
      <c r="F16" s="4">
        <v>704808</v>
      </c>
    </row>
    <row r="17" spans="1:7" x14ac:dyDescent="0.25">
      <c r="A17" s="13"/>
      <c r="B17" s="9" t="s">
        <v>55</v>
      </c>
      <c r="C17" s="4">
        <v>711802</v>
      </c>
      <c r="D17" s="4">
        <v>727558</v>
      </c>
      <c r="E17" s="4">
        <v>710335</v>
      </c>
      <c r="F17" s="4">
        <v>726088</v>
      </c>
    </row>
    <row r="18" spans="1:7" x14ac:dyDescent="0.25">
      <c r="A18" s="13"/>
      <c r="C18" s="4"/>
      <c r="D18" s="4"/>
      <c r="E18" s="4"/>
      <c r="F18" s="4"/>
    </row>
    <row r="19" spans="1:7" x14ac:dyDescent="0.25">
      <c r="A19" s="13"/>
      <c r="B19" s="1" t="s">
        <v>53</v>
      </c>
      <c r="C19" s="4"/>
      <c r="D19" s="4"/>
      <c r="E19" s="4"/>
      <c r="F19" s="4"/>
    </row>
    <row r="20" spans="1:7" x14ac:dyDescent="0.25">
      <c r="A20" s="13" t="s">
        <v>75</v>
      </c>
      <c r="B20" s="6" t="s">
        <v>54</v>
      </c>
      <c r="C20" s="4">
        <v>528660</v>
      </c>
      <c r="D20" s="4">
        <v>562605</v>
      </c>
      <c r="E20" s="4">
        <v>492595</v>
      </c>
      <c r="F20" s="4">
        <v>505933</v>
      </c>
    </row>
    <row r="21" spans="1:7" x14ac:dyDescent="0.25">
      <c r="A21" s="13" t="s">
        <v>76</v>
      </c>
      <c r="B21" s="9" t="s">
        <v>56</v>
      </c>
      <c r="C21" s="4">
        <v>501243</v>
      </c>
      <c r="D21" s="4">
        <v>535188</v>
      </c>
      <c r="E21" s="4">
        <v>465963</v>
      </c>
      <c r="F21" s="4">
        <v>479301</v>
      </c>
    </row>
    <row r="22" spans="1:7" x14ac:dyDescent="0.25">
      <c r="A22" s="13"/>
      <c r="C22" s="4"/>
      <c r="D22" s="4"/>
      <c r="E22" s="4"/>
      <c r="F22" s="4"/>
    </row>
    <row r="23" spans="1:7" ht="15.75" x14ac:dyDescent="0.25">
      <c r="A23" s="13"/>
      <c r="B23" s="11" t="s">
        <v>61</v>
      </c>
      <c r="C23" s="4"/>
      <c r="D23" s="4"/>
      <c r="E23" s="4"/>
      <c r="F23" s="4"/>
    </row>
    <row r="24" spans="1:7" x14ac:dyDescent="0.25">
      <c r="A24" s="13" t="s">
        <v>81</v>
      </c>
      <c r="B24" s="6" t="s">
        <v>58</v>
      </c>
      <c r="C24" s="4">
        <f>+C16-C20</f>
        <v>162326</v>
      </c>
      <c r="D24" s="4">
        <f t="shared" ref="D24:F24" si="0">+D16-D20</f>
        <v>143672</v>
      </c>
      <c r="E24" s="4">
        <f t="shared" si="0"/>
        <v>196925</v>
      </c>
      <c r="F24" s="4">
        <f t="shared" si="0"/>
        <v>198875</v>
      </c>
      <c r="G24" s="14" t="s">
        <v>85</v>
      </c>
    </row>
    <row r="25" spans="1:7" x14ac:dyDescent="0.25">
      <c r="A25" s="13" t="s">
        <v>82</v>
      </c>
      <c r="B25" s="6" t="s">
        <v>57</v>
      </c>
      <c r="C25" s="4">
        <f>+C16-C21</f>
        <v>189743</v>
      </c>
      <c r="D25" s="4">
        <f t="shared" ref="D25:F25" si="1">+D16-D21</f>
        <v>171089</v>
      </c>
      <c r="E25" s="4">
        <f t="shared" si="1"/>
        <v>223557</v>
      </c>
      <c r="F25" s="4">
        <f t="shared" si="1"/>
        <v>225507</v>
      </c>
      <c r="G25" s="14" t="s">
        <v>86</v>
      </c>
    </row>
    <row r="26" spans="1:7" x14ac:dyDescent="0.25">
      <c r="A26" s="13"/>
      <c r="B26" s="9"/>
      <c r="C26" s="4" t="s">
        <v>59</v>
      </c>
      <c r="D26" s="4" t="s">
        <v>59</v>
      </c>
      <c r="E26" s="4" t="s">
        <v>59</v>
      </c>
      <c r="F26" s="4" t="s">
        <v>59</v>
      </c>
    </row>
    <row r="27" spans="1:7" x14ac:dyDescent="0.25">
      <c r="A27" s="13"/>
      <c r="B27" s="1" t="s">
        <v>60</v>
      </c>
      <c r="C27" s="4"/>
      <c r="D27" s="4"/>
      <c r="E27" s="4"/>
      <c r="F27" s="4"/>
    </row>
    <row r="28" spans="1:7" x14ac:dyDescent="0.25">
      <c r="A28" s="13"/>
      <c r="B28" s="6" t="s">
        <v>58</v>
      </c>
      <c r="C28" s="10">
        <f>+C24/C16</f>
        <v>0.23491937607997845</v>
      </c>
      <c r="D28" s="10">
        <f t="shared" ref="D28:F28" si="2">+D24/D16</f>
        <v>0.2034216037050619</v>
      </c>
      <c r="E28" s="10">
        <f t="shared" si="2"/>
        <v>0.28559722705650309</v>
      </c>
      <c r="F28" s="10">
        <f t="shared" si="2"/>
        <v>0.2821690446192438</v>
      </c>
      <c r="G28" s="14" t="s">
        <v>87</v>
      </c>
    </row>
    <row r="29" spans="1:7" x14ac:dyDescent="0.25">
      <c r="A29" s="13"/>
      <c r="B29" s="6" t="s">
        <v>57</v>
      </c>
      <c r="C29" s="10">
        <f>+C25/C16</f>
        <v>0.27459745928282192</v>
      </c>
      <c r="D29" s="10">
        <f t="shared" ref="D29:F29" si="3">+D25/D16</f>
        <v>0.24224065062291425</v>
      </c>
      <c r="E29" s="10">
        <f t="shared" si="3"/>
        <v>0.32422119735468152</v>
      </c>
      <c r="F29" s="10">
        <f t="shared" si="3"/>
        <v>0.31995522184765213</v>
      </c>
      <c r="G29" s="14" t="s">
        <v>88</v>
      </c>
    </row>
    <row r="30" spans="1:7" x14ac:dyDescent="0.25">
      <c r="A30" s="13"/>
      <c r="C30" s="4"/>
      <c r="D30" s="4"/>
      <c r="E30" s="4"/>
      <c r="F30" s="4"/>
    </row>
    <row r="31" spans="1:7" ht="15.75" x14ac:dyDescent="0.25">
      <c r="A31" s="13"/>
      <c r="B31" s="11" t="s">
        <v>62</v>
      </c>
      <c r="C31" s="4"/>
      <c r="D31" s="4"/>
      <c r="E31" s="4"/>
      <c r="F31" s="4"/>
    </row>
    <row r="32" spans="1:7" x14ac:dyDescent="0.25">
      <c r="A32" s="13" t="s">
        <v>83</v>
      </c>
      <c r="B32" t="s">
        <v>63</v>
      </c>
      <c r="C32" s="4"/>
      <c r="D32" s="4"/>
      <c r="E32" s="4">
        <f>+C12-E20</f>
        <v>139797</v>
      </c>
      <c r="F32" s="4">
        <f>+D12-F20</f>
        <v>149673</v>
      </c>
      <c r="G32" s="14" t="s">
        <v>91</v>
      </c>
    </row>
    <row r="33" spans="1:7" x14ac:dyDescent="0.25">
      <c r="A33" s="13" t="s">
        <v>84</v>
      </c>
      <c r="B33" t="s">
        <v>64</v>
      </c>
      <c r="C33" s="4"/>
      <c r="D33" s="4"/>
      <c r="E33" s="4">
        <f>+C12-E21</f>
        <v>166429</v>
      </c>
      <c r="F33" s="4">
        <f>+D12-F21</f>
        <v>176305</v>
      </c>
      <c r="G33" s="14" t="s">
        <v>92</v>
      </c>
    </row>
    <row r="34" spans="1:7" x14ac:dyDescent="0.25">
      <c r="A34" s="13"/>
      <c r="C34" s="4"/>
      <c r="D34" s="4"/>
      <c r="E34" s="4"/>
      <c r="F34" s="4"/>
    </row>
    <row r="35" spans="1:7" x14ac:dyDescent="0.25">
      <c r="A35" s="13"/>
      <c r="B35" s="1" t="s">
        <v>60</v>
      </c>
      <c r="C35" s="4"/>
      <c r="D35" s="4"/>
      <c r="E35" s="4"/>
      <c r="F35" s="4"/>
    </row>
    <row r="36" spans="1:7" x14ac:dyDescent="0.25">
      <c r="A36" s="13"/>
      <c r="B36" t="s">
        <v>63</v>
      </c>
      <c r="C36" s="4"/>
      <c r="D36" s="4"/>
      <c r="E36" s="10">
        <f>+E32/C12</f>
        <v>0.22106067122923756</v>
      </c>
      <c r="F36" s="10">
        <f>+F32/D12</f>
        <v>0.22829717848829936</v>
      </c>
      <c r="G36" s="14" t="s">
        <v>89</v>
      </c>
    </row>
    <row r="37" spans="1:7" x14ac:dyDescent="0.25">
      <c r="A37" s="13"/>
      <c r="B37" t="s">
        <v>64</v>
      </c>
      <c r="C37" s="4"/>
      <c r="D37" s="4"/>
      <c r="E37" s="10">
        <f>+E33/C12</f>
        <v>0.26317379093979681</v>
      </c>
      <c r="F37" s="10">
        <f>+F33/D12</f>
        <v>0.26891913740874857</v>
      </c>
      <c r="G37" s="14" t="s">
        <v>90</v>
      </c>
    </row>
    <row r="38" spans="1:7" x14ac:dyDescent="0.25">
      <c r="C38" s="4"/>
      <c r="D38" s="4"/>
      <c r="E38" s="4"/>
      <c r="F38" s="4"/>
    </row>
    <row r="39" spans="1:7" x14ac:dyDescent="0.25">
      <c r="C39" s="4"/>
      <c r="D39" s="4"/>
      <c r="E39" s="4"/>
      <c r="F39" s="4"/>
    </row>
    <row r="40" spans="1:7" x14ac:dyDescent="0.25">
      <c r="C40" s="4"/>
      <c r="D40" s="4"/>
      <c r="E40" s="4"/>
      <c r="F40" s="4"/>
    </row>
    <row r="41" spans="1:7" x14ac:dyDescent="0.25">
      <c r="C41" s="4"/>
      <c r="D41" s="4"/>
      <c r="E41" s="4"/>
      <c r="F41" s="4"/>
    </row>
    <row r="42" spans="1:7" x14ac:dyDescent="0.25">
      <c r="C42" s="4"/>
      <c r="D42" s="4"/>
      <c r="E42" s="4"/>
      <c r="F42" s="4"/>
    </row>
    <row r="43" spans="1:7" x14ac:dyDescent="0.25">
      <c r="C43" s="4"/>
      <c r="D43" s="4"/>
      <c r="E43" s="4"/>
      <c r="F43" s="4"/>
    </row>
  </sheetData>
  <printOptions gridLines="1"/>
  <pageMargins left="0.7" right="0.7" top="0.75" bottom="0.75" header="0.3" footer="0.3"/>
  <pageSetup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CA2F1-0863-485F-9B69-16E9FBF84A92}">
  <dimension ref="A1:K44"/>
  <sheetViews>
    <sheetView topLeftCell="A10" workbookViewId="0">
      <selection activeCell="F40" sqref="F40"/>
    </sheetView>
  </sheetViews>
  <sheetFormatPr defaultRowHeight="15" x14ac:dyDescent="0.25"/>
  <cols>
    <col min="1" max="1" width="39" customWidth="1"/>
    <col min="2" max="2" width="10.85546875" customWidth="1"/>
    <col min="3" max="3" width="11.5703125" customWidth="1"/>
    <col min="4" max="4" width="2" customWidth="1"/>
    <col min="5" max="5" width="12.28515625" customWidth="1"/>
    <col min="6" max="6" width="13.85546875" customWidth="1"/>
    <col min="7" max="7" width="0.85546875" customWidth="1"/>
    <col min="8" max="9" width="12" customWidth="1"/>
    <col min="10" max="10" width="0.7109375" customWidth="1"/>
    <col min="11" max="11" width="24.28515625" customWidth="1"/>
  </cols>
  <sheetData>
    <row r="1" spans="1:11" ht="18.75" x14ac:dyDescent="0.3">
      <c r="A1" s="2" t="s">
        <v>22</v>
      </c>
    </row>
    <row r="2" spans="1:11" x14ac:dyDescent="0.25">
      <c r="B2" s="7" t="s">
        <v>5</v>
      </c>
      <c r="C2" s="8"/>
      <c r="E2" s="7" t="s">
        <v>20</v>
      </c>
      <c r="F2" s="8"/>
      <c r="H2" s="7" t="s">
        <v>21</v>
      </c>
      <c r="I2" s="8"/>
      <c r="K2" s="3" t="s">
        <v>1</v>
      </c>
    </row>
    <row r="3" spans="1:11" x14ac:dyDescent="0.25">
      <c r="A3" s="3" t="s">
        <v>0</v>
      </c>
      <c r="B3" s="3">
        <v>2030</v>
      </c>
      <c r="C3" s="3">
        <v>2035</v>
      </c>
      <c r="D3" s="3"/>
      <c r="E3" s="3">
        <v>2030</v>
      </c>
      <c r="F3" s="3">
        <v>2035</v>
      </c>
      <c r="H3" s="3">
        <v>2030</v>
      </c>
      <c r="I3" s="3">
        <v>2035</v>
      </c>
    </row>
    <row r="4" spans="1:11" ht="15.75" x14ac:dyDescent="0.25">
      <c r="A4" s="11" t="s">
        <v>65</v>
      </c>
    </row>
    <row r="5" spans="1:11" x14ac:dyDescent="0.25">
      <c r="A5" s="1" t="s">
        <v>10</v>
      </c>
      <c r="K5" t="s">
        <v>9</v>
      </c>
    </row>
    <row r="6" spans="1:11" x14ac:dyDescent="0.25">
      <c r="A6" t="s">
        <v>12</v>
      </c>
      <c r="B6" s="4">
        <v>50000</v>
      </c>
      <c r="C6" s="4">
        <v>50000</v>
      </c>
      <c r="E6" s="4">
        <v>50000</v>
      </c>
      <c r="F6" s="4">
        <v>50000</v>
      </c>
      <c r="H6" s="4">
        <v>50000</v>
      </c>
      <c r="I6" s="4">
        <v>50000</v>
      </c>
      <c r="K6" t="s">
        <v>38</v>
      </c>
    </row>
    <row r="7" spans="1:11" x14ac:dyDescent="0.25">
      <c r="A7" s="1" t="s">
        <v>11</v>
      </c>
      <c r="B7" s="4"/>
      <c r="C7" s="4"/>
      <c r="E7" s="4"/>
      <c r="F7" s="4"/>
      <c r="H7" s="4"/>
      <c r="I7" s="4"/>
    </row>
    <row r="8" spans="1:11" x14ac:dyDescent="0.25">
      <c r="A8" s="6" t="s">
        <v>13</v>
      </c>
      <c r="B8" s="4">
        <v>46357</v>
      </c>
      <c r="C8" s="4">
        <v>47059</v>
      </c>
      <c r="E8" s="4">
        <v>6004</v>
      </c>
      <c r="F8" s="4">
        <v>6004</v>
      </c>
      <c r="H8" s="4">
        <v>6004</v>
      </c>
      <c r="I8" s="4">
        <v>6004</v>
      </c>
      <c r="K8" t="s">
        <v>39</v>
      </c>
    </row>
    <row r="9" spans="1:11" x14ac:dyDescent="0.25">
      <c r="A9" s="6" t="s">
        <v>16</v>
      </c>
      <c r="B9" s="4">
        <v>53202</v>
      </c>
      <c r="C9" s="4">
        <v>53202</v>
      </c>
      <c r="E9" s="4">
        <v>53202</v>
      </c>
      <c r="F9" s="4">
        <v>53202</v>
      </c>
      <c r="H9" s="4">
        <v>53202</v>
      </c>
      <c r="I9" s="4">
        <v>53202</v>
      </c>
      <c r="K9" t="s">
        <v>40</v>
      </c>
    </row>
    <row r="10" spans="1:11" x14ac:dyDescent="0.25">
      <c r="A10" s="6" t="s">
        <v>14</v>
      </c>
      <c r="B10" s="4">
        <v>47363</v>
      </c>
      <c r="C10" s="4">
        <v>47463</v>
      </c>
      <c r="E10" s="4">
        <v>47363</v>
      </c>
      <c r="F10" s="4">
        <v>47463</v>
      </c>
      <c r="H10" s="4">
        <v>47363</v>
      </c>
      <c r="I10" s="4">
        <v>47463</v>
      </c>
      <c r="K10" t="s">
        <v>46</v>
      </c>
    </row>
    <row r="11" spans="1:11" x14ac:dyDescent="0.25">
      <c r="A11" s="6" t="s">
        <v>15</v>
      </c>
      <c r="B11" s="4">
        <v>6000</v>
      </c>
      <c r="C11" s="4">
        <v>6000</v>
      </c>
      <c r="E11" s="4">
        <v>6000</v>
      </c>
      <c r="F11" s="4">
        <v>6000</v>
      </c>
      <c r="H11" s="4">
        <v>6000</v>
      </c>
      <c r="I11" s="4">
        <v>6000</v>
      </c>
      <c r="K11" t="s">
        <v>47</v>
      </c>
    </row>
    <row r="12" spans="1:11" x14ac:dyDescent="0.25">
      <c r="A12" s="6" t="s">
        <v>17</v>
      </c>
      <c r="B12" s="4">
        <v>23300</v>
      </c>
      <c r="C12" s="4">
        <v>23300</v>
      </c>
      <c r="E12" s="4">
        <v>15281</v>
      </c>
      <c r="F12" s="4">
        <v>15281</v>
      </c>
      <c r="H12" s="4">
        <f>15281-39</f>
        <v>15242</v>
      </c>
      <c r="I12" s="4">
        <f>15281-39</f>
        <v>15242</v>
      </c>
      <c r="K12" t="s">
        <v>48</v>
      </c>
    </row>
    <row r="13" spans="1:11" x14ac:dyDescent="0.25">
      <c r="A13" s="6" t="s">
        <v>18</v>
      </c>
      <c r="B13" s="4">
        <v>9000</v>
      </c>
      <c r="C13" s="4">
        <v>9000</v>
      </c>
      <c r="E13" s="4">
        <v>9000</v>
      </c>
      <c r="F13" s="4">
        <v>9000</v>
      </c>
      <c r="H13" s="4">
        <v>9000</v>
      </c>
      <c r="I13" s="4">
        <v>9000</v>
      </c>
      <c r="K13" t="s">
        <v>48</v>
      </c>
    </row>
    <row r="14" spans="1:11" x14ac:dyDescent="0.25">
      <c r="A14" s="6" t="s">
        <v>19</v>
      </c>
      <c r="B14" s="4">
        <v>15800</v>
      </c>
      <c r="C14" s="4">
        <v>15800</v>
      </c>
      <c r="E14" s="4">
        <v>15800</v>
      </c>
      <c r="F14" s="4">
        <v>15800</v>
      </c>
      <c r="H14" s="4">
        <v>15800</v>
      </c>
      <c r="I14" s="4">
        <v>15800</v>
      </c>
      <c r="K14" t="s">
        <v>49</v>
      </c>
    </row>
    <row r="15" spans="1:11" x14ac:dyDescent="0.25">
      <c r="A15" s="1" t="s">
        <v>23</v>
      </c>
      <c r="B15" s="4">
        <f>SUM(B6:B14)</f>
        <v>251022</v>
      </c>
      <c r="C15" s="4">
        <f>SUM(C6:C14)</f>
        <v>251824</v>
      </c>
      <c r="E15" s="4">
        <f t="shared" ref="E15:F15" si="0">SUM(E6:E14)</f>
        <v>202650</v>
      </c>
      <c r="F15" s="4">
        <f t="shared" si="0"/>
        <v>202750</v>
      </c>
      <c r="H15" s="4">
        <f t="shared" ref="H15" si="1">SUM(H6:H14)</f>
        <v>202611</v>
      </c>
      <c r="I15" s="4">
        <f t="shared" ref="I15" si="2">SUM(I6:I14)</f>
        <v>202711</v>
      </c>
    </row>
    <row r="16" spans="1:11" x14ac:dyDescent="0.25">
      <c r="A16" s="1"/>
      <c r="B16" s="4"/>
      <c r="C16" s="4"/>
      <c r="E16" s="4"/>
      <c r="F16" s="4"/>
      <c r="H16" s="4"/>
      <c r="I16" s="4"/>
    </row>
    <row r="17" spans="1:11" x14ac:dyDescent="0.25">
      <c r="A17" s="1" t="s">
        <v>32</v>
      </c>
      <c r="B17" s="4"/>
      <c r="C17" s="4"/>
      <c r="E17" s="4"/>
      <c r="F17" s="4"/>
      <c r="H17" s="4"/>
      <c r="I17" s="4"/>
    </row>
    <row r="18" spans="1:11" x14ac:dyDescent="0.25">
      <c r="A18" s="6" t="s">
        <v>33</v>
      </c>
      <c r="B18" s="4">
        <v>200000</v>
      </c>
      <c r="C18" s="4">
        <v>200000</v>
      </c>
      <c r="E18" s="4">
        <v>200000</v>
      </c>
      <c r="F18" s="4">
        <v>200000</v>
      </c>
      <c r="H18" s="4">
        <v>200000</v>
      </c>
      <c r="I18" s="4">
        <v>200000</v>
      </c>
      <c r="K18" t="s">
        <v>50</v>
      </c>
    </row>
    <row r="19" spans="1:11" x14ac:dyDescent="0.25">
      <c r="A19" t="s">
        <v>34</v>
      </c>
      <c r="B19" s="4">
        <v>78700</v>
      </c>
      <c r="C19" s="4">
        <v>78700</v>
      </c>
      <c r="E19" s="4">
        <v>78700</v>
      </c>
      <c r="F19" s="4">
        <v>78700</v>
      </c>
      <c r="H19" s="4">
        <v>78700</v>
      </c>
      <c r="I19" s="4">
        <v>78700</v>
      </c>
      <c r="K19" t="s">
        <v>50</v>
      </c>
    </row>
    <row r="20" spans="1:11" x14ac:dyDescent="0.25">
      <c r="A20" s="1" t="s">
        <v>35</v>
      </c>
      <c r="B20" s="4">
        <f>+B19+B18</f>
        <v>278700</v>
      </c>
      <c r="C20" s="4">
        <f>+C19+C18</f>
        <v>278700</v>
      </c>
      <c r="E20" s="4">
        <f>+E19+E18</f>
        <v>278700</v>
      </c>
      <c r="F20" s="4">
        <f>+F19+F18</f>
        <v>278700</v>
      </c>
      <c r="H20" s="4">
        <f>+H19+H18</f>
        <v>278700</v>
      </c>
      <c r="I20" s="4">
        <f>+I19+I18</f>
        <v>278700</v>
      </c>
    </row>
    <row r="21" spans="1:11" x14ac:dyDescent="0.25">
      <c r="A21" s="1"/>
      <c r="B21" s="4"/>
      <c r="C21" s="4"/>
      <c r="E21" s="4"/>
      <c r="F21" s="4"/>
      <c r="H21" s="4"/>
      <c r="I21" s="4"/>
    </row>
    <row r="22" spans="1:11" x14ac:dyDescent="0.25">
      <c r="A22" s="1" t="s">
        <v>36</v>
      </c>
      <c r="B22" s="4">
        <f>+B20+B15</f>
        <v>529722</v>
      </c>
      <c r="C22" s="4">
        <f>+C20+C15</f>
        <v>530524</v>
      </c>
      <c r="E22" s="4">
        <f>+E20+E15</f>
        <v>481350</v>
      </c>
      <c r="F22" s="4">
        <f>+F20+F15</f>
        <v>481450</v>
      </c>
      <c r="H22" s="4">
        <f>+H20+H15</f>
        <v>481311</v>
      </c>
      <c r="I22" s="4">
        <f>+I20+I15</f>
        <v>481411</v>
      </c>
    </row>
    <row r="23" spans="1:11" x14ac:dyDescent="0.25">
      <c r="B23" s="4"/>
      <c r="C23" s="4"/>
      <c r="E23" s="4"/>
      <c r="F23" s="4"/>
      <c r="H23" s="4"/>
      <c r="I23" s="4"/>
    </row>
    <row r="24" spans="1:11" ht="15.75" x14ac:dyDescent="0.25">
      <c r="A24" s="11" t="s">
        <v>66</v>
      </c>
      <c r="B24" s="7" t="s">
        <v>24</v>
      </c>
      <c r="C24" s="8"/>
      <c r="E24" s="7" t="s">
        <v>25</v>
      </c>
      <c r="F24" s="8"/>
      <c r="H24" s="4"/>
      <c r="I24" s="4"/>
    </row>
    <row r="25" spans="1:11" x14ac:dyDescent="0.25">
      <c r="A25" s="1" t="s">
        <v>67</v>
      </c>
      <c r="B25" s="3">
        <v>2030</v>
      </c>
      <c r="C25" s="3">
        <v>2035</v>
      </c>
      <c r="E25" s="3">
        <v>2030</v>
      </c>
      <c r="F25" s="3">
        <v>2035</v>
      </c>
      <c r="H25" s="4"/>
      <c r="I25" s="4"/>
    </row>
    <row r="26" spans="1:11" x14ac:dyDescent="0.25">
      <c r="A26" t="s">
        <v>15</v>
      </c>
      <c r="B26" s="4">
        <v>66720</v>
      </c>
      <c r="C26" s="4">
        <v>66720</v>
      </c>
      <c r="E26" s="4">
        <v>44416</v>
      </c>
      <c r="F26" s="4">
        <v>44416</v>
      </c>
      <c r="H26" s="4"/>
      <c r="I26" s="4"/>
    </row>
    <row r="27" spans="1:11" x14ac:dyDescent="0.25">
      <c r="A27" t="s">
        <v>17</v>
      </c>
      <c r="B27" s="4">
        <v>13300</v>
      </c>
      <c r="C27" s="4">
        <v>13300</v>
      </c>
      <c r="E27" s="4">
        <v>13400</v>
      </c>
      <c r="F27" s="4">
        <v>13400</v>
      </c>
      <c r="H27" s="4"/>
      <c r="I27" s="4"/>
    </row>
    <row r="28" spans="1:11" x14ac:dyDescent="0.25">
      <c r="A28" t="s">
        <v>18</v>
      </c>
      <c r="B28" s="4">
        <v>21884</v>
      </c>
      <c r="C28" s="4">
        <v>24613</v>
      </c>
      <c r="E28" s="4">
        <v>20644</v>
      </c>
      <c r="F28" s="4">
        <v>23373</v>
      </c>
      <c r="H28" s="4"/>
      <c r="I28" s="4"/>
    </row>
    <row r="29" spans="1:11" x14ac:dyDescent="0.25">
      <c r="A29" t="s">
        <v>26</v>
      </c>
      <c r="B29" s="4">
        <v>99292</v>
      </c>
      <c r="C29" s="4">
        <v>130508</v>
      </c>
      <c r="E29" s="4">
        <v>94078</v>
      </c>
      <c r="F29" s="4">
        <v>104687</v>
      </c>
      <c r="H29" s="4"/>
      <c r="I29" s="4"/>
    </row>
    <row r="30" spans="1:11" x14ac:dyDescent="0.25">
      <c r="A30" t="s">
        <v>31</v>
      </c>
      <c r="B30" s="4">
        <f>SUM(B26:B29)</f>
        <v>201196</v>
      </c>
      <c r="C30" s="4">
        <f>SUM(C26:C29)</f>
        <v>235141</v>
      </c>
      <c r="E30" s="4">
        <f>SUM(E26:E29)</f>
        <v>172538</v>
      </c>
      <c r="F30" s="4">
        <f>SUM(F26:F29)</f>
        <v>185876</v>
      </c>
      <c r="H30" s="4"/>
      <c r="I30" s="4"/>
    </row>
    <row r="31" spans="1:11" x14ac:dyDescent="0.25">
      <c r="A31" t="s">
        <v>27</v>
      </c>
      <c r="B31" s="4">
        <v>48764</v>
      </c>
      <c r="C31" s="4">
        <v>48764</v>
      </c>
      <c r="E31" s="4">
        <v>41357</v>
      </c>
      <c r="F31" s="4">
        <v>41357</v>
      </c>
      <c r="H31" s="4"/>
      <c r="I31" s="4"/>
    </row>
    <row r="32" spans="1:11" x14ac:dyDescent="0.25">
      <c r="A32" t="s">
        <v>28</v>
      </c>
      <c r="B32" s="4">
        <v>21347</v>
      </c>
      <c r="C32" s="4">
        <v>21347</v>
      </c>
      <c r="E32" s="4">
        <v>14725</v>
      </c>
      <c r="F32" s="4">
        <v>14725</v>
      </c>
      <c r="H32" s="4"/>
      <c r="I32" s="4"/>
    </row>
    <row r="33" spans="1:9" x14ac:dyDescent="0.25">
      <c r="B33" s="4"/>
      <c r="C33" s="4"/>
      <c r="E33" s="4"/>
      <c r="F33" s="4"/>
      <c r="H33" s="4"/>
      <c r="I33" s="4"/>
    </row>
    <row r="34" spans="1:9" x14ac:dyDescent="0.25">
      <c r="A34" s="1" t="s">
        <v>23</v>
      </c>
      <c r="B34" s="4"/>
      <c r="C34" s="4"/>
      <c r="E34" s="4"/>
      <c r="F34" s="4"/>
      <c r="H34" s="4"/>
      <c r="I34" s="4"/>
    </row>
    <row r="35" spans="1:9" x14ac:dyDescent="0.25">
      <c r="A35" s="5" t="s">
        <v>29</v>
      </c>
      <c r="B35" s="4">
        <f>+B31+B30</f>
        <v>249960</v>
      </c>
      <c r="C35" s="4">
        <f>+C31+C30</f>
        <v>283905</v>
      </c>
      <c r="E35" s="4">
        <f>+E31+E30</f>
        <v>213895</v>
      </c>
      <c r="F35" s="4">
        <f>+F31+F30</f>
        <v>227233</v>
      </c>
      <c r="H35" s="4"/>
      <c r="I35" s="4"/>
    </row>
    <row r="36" spans="1:9" x14ac:dyDescent="0.25">
      <c r="A36" s="1" t="s">
        <v>30</v>
      </c>
      <c r="B36" s="4">
        <f>+B32+B30</f>
        <v>222543</v>
      </c>
      <c r="C36" s="4">
        <f>+C32+C30</f>
        <v>256488</v>
      </c>
      <c r="E36" s="4">
        <f>+E32+E30</f>
        <v>187263</v>
      </c>
      <c r="F36" s="4">
        <f>+F32+F30</f>
        <v>200601</v>
      </c>
      <c r="H36" s="4"/>
      <c r="I36" s="4"/>
    </row>
    <row r="37" spans="1:9" x14ac:dyDescent="0.25">
      <c r="B37" s="4"/>
      <c r="C37" s="4"/>
      <c r="E37" s="4"/>
      <c r="F37" s="4"/>
      <c r="H37" s="4"/>
      <c r="I37" s="4"/>
    </row>
    <row r="38" spans="1:9" x14ac:dyDescent="0.25">
      <c r="A38" s="1" t="s">
        <v>37</v>
      </c>
      <c r="B38" s="4"/>
      <c r="C38" s="4"/>
      <c r="E38" s="4"/>
      <c r="F38" s="4"/>
      <c r="H38" s="4"/>
      <c r="I38" s="4"/>
    </row>
    <row r="39" spans="1:9" x14ac:dyDescent="0.25">
      <c r="A39" s="5" t="s">
        <v>29</v>
      </c>
      <c r="B39" s="4">
        <f>+B35+B20</f>
        <v>528660</v>
      </c>
      <c r="C39" s="4">
        <f>+C35+C20</f>
        <v>562605</v>
      </c>
      <c r="E39" s="4">
        <f>+E35+E20</f>
        <v>492595</v>
      </c>
      <c r="F39" s="4">
        <f>+F35+F20</f>
        <v>505933</v>
      </c>
      <c r="H39" s="4"/>
      <c r="I39" s="4"/>
    </row>
    <row r="40" spans="1:9" x14ac:dyDescent="0.25">
      <c r="A40" s="1" t="s">
        <v>30</v>
      </c>
      <c r="B40" s="4">
        <f>+B36+B20</f>
        <v>501243</v>
      </c>
      <c r="C40" s="4">
        <f>+C36+C20</f>
        <v>535188</v>
      </c>
      <c r="E40" s="4">
        <f>+E36+E20</f>
        <v>465963</v>
      </c>
      <c r="F40" s="4">
        <f>+F36+F20</f>
        <v>479301</v>
      </c>
      <c r="H40" s="4"/>
      <c r="I40" s="4"/>
    </row>
    <row r="41" spans="1:9" x14ac:dyDescent="0.25">
      <c r="E41" s="4"/>
      <c r="F41" s="4"/>
      <c r="H41" s="4"/>
      <c r="I41" s="4"/>
    </row>
    <row r="42" spans="1:9" x14ac:dyDescent="0.25">
      <c r="E42" s="4"/>
      <c r="F42" s="4"/>
      <c r="H42" s="4"/>
      <c r="I42" s="4"/>
    </row>
    <row r="43" spans="1:9" x14ac:dyDescent="0.25">
      <c r="E43" s="4"/>
      <c r="F43" s="4"/>
      <c r="H43" s="4"/>
      <c r="I43" s="4"/>
    </row>
    <row r="44" spans="1:9" x14ac:dyDescent="0.25">
      <c r="E44" s="4"/>
      <c r="F44" s="4"/>
      <c r="H44" s="4"/>
      <c r="I44" s="4"/>
    </row>
  </sheetData>
  <printOptions gridLines="1"/>
  <pageMargins left="0.7" right="0.7" top="0.75" bottom="0.75" header="0.3" footer="0.3"/>
  <pageSetup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04AB58-BDC8-4D0F-9430-8BA140F853FF}">
  <dimension ref="A1:G14"/>
  <sheetViews>
    <sheetView tabSelected="1" workbookViewId="0"/>
  </sheetViews>
  <sheetFormatPr defaultRowHeight="15" x14ac:dyDescent="0.25"/>
  <cols>
    <col min="1" max="1" width="4.85546875" customWidth="1"/>
    <col min="2" max="2" width="28.28515625" customWidth="1"/>
    <col min="7" max="7" width="24.140625" customWidth="1"/>
  </cols>
  <sheetData>
    <row r="1" spans="1:7" x14ac:dyDescent="0.25">
      <c r="A1" s="1" t="s">
        <v>93</v>
      </c>
    </row>
    <row r="2" spans="1:7" x14ac:dyDescent="0.25">
      <c r="C2" s="7" t="s">
        <v>24</v>
      </c>
      <c r="D2" s="7"/>
      <c r="E2" s="7" t="s">
        <v>25</v>
      </c>
      <c r="F2" s="7"/>
    </row>
    <row r="3" spans="1:7" x14ac:dyDescent="0.25">
      <c r="B3" s="1"/>
      <c r="C3" s="1">
        <v>2030</v>
      </c>
      <c r="D3" s="1">
        <v>2035</v>
      </c>
      <c r="E3" s="1">
        <v>2030</v>
      </c>
      <c r="F3" s="1">
        <v>2035</v>
      </c>
      <c r="G3" s="3" t="s">
        <v>70</v>
      </c>
    </row>
    <row r="4" spans="1:7" x14ac:dyDescent="0.25">
      <c r="B4" s="1" t="s">
        <v>52</v>
      </c>
      <c r="C4" s="1" t="s">
        <v>69</v>
      </c>
      <c r="D4" s="1" t="s">
        <v>59</v>
      </c>
      <c r="E4" s="1" t="s">
        <v>59</v>
      </c>
      <c r="F4" s="1" t="s">
        <v>59</v>
      </c>
    </row>
    <row r="5" spans="1:7" x14ac:dyDescent="0.25">
      <c r="A5" s="13" t="s">
        <v>72</v>
      </c>
      <c r="B5" t="s">
        <v>29</v>
      </c>
      <c r="C5" s="4">
        <v>690986</v>
      </c>
      <c r="D5" s="4">
        <v>706277</v>
      </c>
      <c r="E5" s="4">
        <v>689520</v>
      </c>
      <c r="F5" s="4">
        <v>704808</v>
      </c>
      <c r="G5" t="s">
        <v>71</v>
      </c>
    </row>
    <row r="6" spans="1:7" x14ac:dyDescent="0.25">
      <c r="A6" s="13"/>
    </row>
    <row r="7" spans="1:7" x14ac:dyDescent="0.25">
      <c r="A7" s="13"/>
      <c r="B7" s="1" t="s">
        <v>80</v>
      </c>
    </row>
    <row r="8" spans="1:7" x14ac:dyDescent="0.25">
      <c r="A8" s="13" t="s">
        <v>73</v>
      </c>
      <c r="B8" t="s">
        <v>29</v>
      </c>
      <c r="C8" s="4">
        <v>249960</v>
      </c>
      <c r="D8" s="4">
        <v>283905</v>
      </c>
      <c r="E8" s="4">
        <v>213895</v>
      </c>
      <c r="F8" s="4">
        <v>227233</v>
      </c>
      <c r="G8" t="s">
        <v>74</v>
      </c>
    </row>
    <row r="9" spans="1:7" x14ac:dyDescent="0.25">
      <c r="A9" s="13"/>
    </row>
    <row r="10" spans="1:7" x14ac:dyDescent="0.25">
      <c r="A10" s="13"/>
      <c r="B10" s="1" t="s">
        <v>79</v>
      </c>
    </row>
    <row r="11" spans="1:7" x14ac:dyDescent="0.25">
      <c r="A11" s="13" t="s">
        <v>75</v>
      </c>
      <c r="B11" s="6" t="s">
        <v>58</v>
      </c>
      <c r="C11" s="4">
        <f>+C5-C8</f>
        <v>441026</v>
      </c>
      <c r="D11" s="4">
        <f t="shared" ref="D11:F11" si="0">+D5-D8</f>
        <v>422372</v>
      </c>
      <c r="E11" s="4">
        <f t="shared" si="0"/>
        <v>475625</v>
      </c>
      <c r="F11" s="4">
        <f t="shared" si="0"/>
        <v>477575</v>
      </c>
      <c r="G11" s="14" t="s">
        <v>78</v>
      </c>
    </row>
    <row r="12" spans="1:7" x14ac:dyDescent="0.25">
      <c r="A12" s="13"/>
    </row>
    <row r="13" spans="1:7" x14ac:dyDescent="0.25">
      <c r="A13" s="13"/>
      <c r="B13" s="1" t="s">
        <v>68</v>
      </c>
    </row>
    <row r="14" spans="1:7" x14ac:dyDescent="0.25">
      <c r="A14" s="13" t="s">
        <v>76</v>
      </c>
      <c r="C14" s="10">
        <f>+C11/C5</f>
        <v>0.63825605728625467</v>
      </c>
      <c r="D14" s="10">
        <f t="shared" ref="D14:F14" si="1">+D11/D5</f>
        <v>0.59802598697111753</v>
      </c>
      <c r="E14" s="10">
        <f t="shared" si="1"/>
        <v>0.68979144912402834</v>
      </c>
      <c r="F14" s="10">
        <f t="shared" si="1"/>
        <v>0.67759588426919104</v>
      </c>
      <c r="G14" s="14" t="s">
        <v>77</v>
      </c>
    </row>
  </sheetData>
  <printOptions gridLines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DEMAND</vt:lpstr>
      <vt:lpstr>SUPPLY</vt:lpstr>
      <vt:lpstr>SUPPLEMENT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Hanemann</dc:creator>
  <cp:lastModifiedBy>Michael Hanemann</cp:lastModifiedBy>
  <cp:lastPrinted>2021-05-10T03:56:25Z</cp:lastPrinted>
  <dcterms:created xsi:type="dcterms:W3CDTF">2021-05-04T16:52:42Z</dcterms:created>
  <dcterms:modified xsi:type="dcterms:W3CDTF">2021-05-10T03:59:43Z</dcterms:modified>
</cp:coreProperties>
</file>